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8CD95632-464C-4C68-8DE6-3FC80FFFC89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 (2)" sheetId="4" r:id="rId2"/>
  </sheets>
  <definedNames>
    <definedName name="_xlnm.Print_Area" localSheetId="1">'plantilla 2023 (2)'!$A$1:$N$142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6" i="4" l="1"/>
  <c r="N9" i="4"/>
  <c r="N26" i="4"/>
  <c r="N16" i="4"/>
  <c r="N10" i="4"/>
  <c r="N60" i="4"/>
  <c r="N59" i="4"/>
  <c r="N36" i="4"/>
  <c r="N37" i="4"/>
  <c r="N63" i="4" l="1"/>
  <c r="N35" i="4"/>
  <c r="N33" i="4"/>
  <c r="N32" i="4"/>
  <c r="N31" i="4"/>
  <c r="N29" i="4"/>
  <c r="N28" i="4"/>
  <c r="N27" i="4"/>
  <c r="N25" i="4"/>
  <c r="N24" i="4"/>
  <c r="N23" i="4"/>
  <c r="N22" i="4"/>
  <c r="N21" i="4"/>
  <c r="N20" i="4"/>
  <c r="N19" i="4"/>
  <c r="N18" i="4"/>
  <c r="N17" i="4"/>
  <c r="N15" i="4"/>
  <c r="N13" i="4"/>
  <c r="N12" i="4"/>
  <c r="N11" i="4"/>
  <c r="M59" i="4"/>
  <c r="M36" i="4"/>
  <c r="M26" i="4"/>
  <c r="M16" i="4"/>
  <c r="M10" i="4"/>
  <c r="L10" i="4"/>
  <c r="L36" i="4"/>
  <c r="K26" i="4"/>
  <c r="L26" i="4"/>
  <c r="L16" i="4"/>
  <c r="K16" i="4"/>
  <c r="K10" i="4"/>
  <c r="K9" i="4" s="1"/>
  <c r="M9" i="4" l="1"/>
  <c r="K106" i="4"/>
  <c r="L9" i="4"/>
  <c r="L106" i="4"/>
  <c r="J26" i="4"/>
  <c r="J16" i="4"/>
  <c r="J10" i="4"/>
  <c r="I59" i="4"/>
  <c r="I26" i="4"/>
  <c r="I16" i="4"/>
  <c r="I10" i="4"/>
  <c r="H59" i="4"/>
  <c r="H26" i="4"/>
  <c r="H16" i="4"/>
  <c r="H10" i="4"/>
  <c r="G59" i="4"/>
  <c r="G26" i="4"/>
  <c r="G16" i="4"/>
  <c r="G10" i="4"/>
  <c r="F59" i="4"/>
  <c r="F26" i="4"/>
  <c r="F16" i="4"/>
  <c r="F10" i="4"/>
  <c r="E26" i="4"/>
  <c r="E16" i="4"/>
  <c r="E10" i="4"/>
  <c r="D59" i="4"/>
  <c r="D26" i="4"/>
  <c r="D16" i="4"/>
  <c r="D10" i="4"/>
  <c r="C16" i="4"/>
  <c r="C10" i="4"/>
  <c r="B16" i="4"/>
  <c r="B10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2" i="4"/>
  <c r="N61" i="4"/>
  <c r="J59" i="4"/>
  <c r="E59" i="4"/>
  <c r="J36" i="4"/>
  <c r="H36" i="4"/>
  <c r="G36" i="4"/>
  <c r="F36" i="4"/>
  <c r="C36" i="4"/>
  <c r="N34" i="4"/>
  <c r="N30" i="4"/>
  <c r="C26" i="4"/>
  <c r="B26" i="4"/>
  <c r="B106" i="4"/>
  <c r="N14" i="4"/>
  <c r="H106" i="4" l="1"/>
  <c r="B9" i="4"/>
  <c r="F9" i="4"/>
  <c r="H9" i="4"/>
  <c r="C9" i="4"/>
  <c r="E106" i="4"/>
  <c r="C106" i="4"/>
  <c r="J106" i="4"/>
  <c r="J9" i="4"/>
  <c r="I9" i="4"/>
  <c r="I106" i="4" s="1"/>
  <c r="G9" i="4"/>
  <c r="G106" i="4"/>
  <c r="F106" i="4"/>
  <c r="E9" i="4"/>
  <c r="D9" i="4"/>
  <c r="D106" i="4"/>
  <c r="N106" i="4" l="1"/>
</calcChain>
</file>

<file path=xl/sharedStrings.xml><?xml version="1.0" encoding="utf-8"?>
<sst xmlns="http://schemas.openxmlformats.org/spreadsheetml/2006/main" count="219" uniqueCount="124">
  <si>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</si>
  <si>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</si>
  <si>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</si>
  <si>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</si>
  <si>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</si>
  <si>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</si>
  <si>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</si>
  <si>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</si>
  <si>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</si>
  <si>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</si>
  <si>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</si>
  <si>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</si>
  <si>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</si>
  <si>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</si>
  <si>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</si>
  <si>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</si>
  <si>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</si>
  <si>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</si>
  <si>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</si>
  <si>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</si>
  <si>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</si>
  <si>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</si>
  <si>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</si>
  <si>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</si>
  <si>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</si>
  <si>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</si>
  <si>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</si>
  <si>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</si>
  <si>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</si>
  <si>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</si>
  <si>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</si>
  <si>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</si>
  <si>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</si>
  <si>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</si>
  <si>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</si>
  <si>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</si>
  <si>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</si>
  <si>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</si>
  <si>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</si>
  <si>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</si>
  <si>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</si>
  <si>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</si>
  <si>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</si>
  <si>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</si>
  <si>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</si>
  <si>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</si>
  <si>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</si>
  <si>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</si>
  <si>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</si>
  <si>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</si>
  <si>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</si>
  <si>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</si>
  <si>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</si>
  <si>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</si>
  <si>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</si>
  <si>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</si>
  <si>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</si>
  <si>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</si>
  <si>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</si>
  <si>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</si>
  <si>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</si>
  <si>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</si>
  <si>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</si>
  <si>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</si>
  <si>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</si>
  <si>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</si>
  <si>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</si>
  <si>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</si>
  <si>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</si>
  <si>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</si>
  <si>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</si>
  <si>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</si>
  <si>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</si>
  <si>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</si>
  <si>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</si>
  <si>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</si>
  <si>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</si>
  <si>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</si>
  <si>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</si>
  <si>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</si>
  <si>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</si>
  <si>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</si>
  <si>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</si>
  <si>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</si>
  <si>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</si>
  <si>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</si>
  <si>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</si>
  <si>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</si>
  <si>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</si>
  <si>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</si>
  <si>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</si>
  <si>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</si>
  <si>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</si>
  <si>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</si>
  <si>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</si>
  <si>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</si>
  <si>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</si>
  <si>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</si>
  <si>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</si>
  <si>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</si>
  <si>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</si>
  <si>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</si>
  <si>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</si>
  <si>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</si>
  <si>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</si>
  <si>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</si>
  <si>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</si>
  <si>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>Marzo</t>
  </si>
  <si>
    <t xml:space="preserve">Abril </t>
  </si>
  <si>
    <t>Mayo</t>
  </si>
  <si>
    <t>Junio</t>
  </si>
  <si>
    <t>Julio</t>
  </si>
  <si>
    <t>Agosto</t>
  </si>
  <si>
    <t>Septiembre</t>
  </si>
  <si>
    <t xml:space="preserve">Octubre </t>
  </si>
  <si>
    <t xml:space="preserve">  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</si>
  <si>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</si>
  <si>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</si>
  <si>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</si>
  <si>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Noviembre </t>
  </si>
  <si>
    <t xml:space="preserve">Diciembre </t>
  </si>
  <si>
    <t>Lic. Elizabeth Fabian</t>
  </si>
  <si>
    <t>________________________</t>
  </si>
  <si>
    <t xml:space="preserve"> Analista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</si>
</sst>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43" fontId="0" fillId="0" borderId="0" xfId="1" applyFont="1" applyAlignment="1">
      <alignment horizontal="right" vertical="center" wrapText="1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164" fontId="9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43" fontId="13" fillId="0" borderId="0" xfId="1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142875</xdr:rowOff>
    </xdr:from>
    <xdr:to>
      <xdr:col>13</xdr:col>
      <xdr:colOff>659047</xdr:colOff>
      <xdr:row>6</xdr:row>
      <xdr:rowOff>28575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287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142875</xdr:rowOff>
    </xdr:from>
    <xdr:to>
      <xdr:col>0</xdr:col>
      <xdr:colOff>1485900</xdr:colOff>
      <xdr:row>5</xdr:row>
      <xdr:rowOff>171549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43</xdr:row>
      <xdr:rowOff>85725</xdr:rowOff>
    </xdr:from>
    <xdr:to>
      <xdr:col>0</xdr:col>
      <xdr:colOff>1485900</xdr:colOff>
      <xdr:row>48</xdr:row>
      <xdr:rowOff>114399</xdr:rowOff>
    </xdr:to>
    <xdr:pic>
      <xdr:nvPicPr>
        <xdr:cNvPr id="4" name="Imagen 3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72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228600</xdr:colOff>
      <xdr:row>43</xdr:row>
      <xdr:rowOff>0</xdr:rowOff>
    </xdr:from>
    <xdr:to>
      <xdr:col>13</xdr:col>
      <xdr:colOff>678096</xdr:colOff>
      <xdr:row>48</xdr:row>
      <xdr:rowOff>76200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0" y="100869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90</xdr:row>
      <xdr:rowOff>47625</xdr:rowOff>
    </xdr:from>
    <xdr:to>
      <xdr:col>0</xdr:col>
      <xdr:colOff>1590675</xdr:colOff>
      <xdr:row>95</xdr:row>
      <xdr:rowOff>76299</xdr:rowOff>
    </xdr:to>
    <xdr:pic>
      <xdr:nvPicPr>
        <xdr:cNvPr id="6" name="Imagen 5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5836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247650</xdr:colOff>
      <xdr:row>88</xdr:row>
      <xdr:rowOff>161925</xdr:rowOff>
    </xdr:from>
    <xdr:ext cx="1630596" cy="1028700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3550" y="212979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7" t="s">
        <v>84</v>
      </c>
      <c r="B1" s="57"/>
      <c r="C1" s="57"/>
      <c r="E1" s="9" t="s">
        <v>39</v>
      </c>
    </row>
    <row r="2" spans="1:5" ht="18.75" x14ac:dyDescent="0.25">
      <c r="A2" s="57" t="s">
        <v>83</v>
      </c>
      <c r="B2" s="57"/>
      <c r="C2" s="57"/>
      <c r="E2" s="15" t="s">
        <v>87</v>
      </c>
    </row>
    <row r="3" spans="1:5" ht="18.75" x14ac:dyDescent="0.25">
      <c r="A3" s="57" t="s">
        <v>93</v>
      </c>
      <c r="B3" s="57"/>
      <c r="C3" s="57"/>
      <c r="E3" s="15" t="s">
        <v>88</v>
      </c>
    </row>
    <row r="4" spans="1:5" ht="18.75" x14ac:dyDescent="0.3">
      <c r="A4" s="59" t="s">
        <v>94</v>
      </c>
      <c r="B4" s="59"/>
      <c r="C4" s="59"/>
      <c r="E4" s="9" t="s">
        <v>82</v>
      </c>
    </row>
    <row r="5" spans="1:5" x14ac:dyDescent="0.25">
      <c r="A5" s="58" t="s">
        <v>36</v>
      </c>
      <c r="B5" s="58"/>
      <c r="C5" s="58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A130"/>
  <sheetViews>
    <sheetView showGridLines="0" tabSelected="1" topLeftCell="A31" zoomScale="89" zoomScaleNormal="89" zoomScaleSheetLayoutView="80" workbookViewId="0">
      <selection activeCell="B131" sqref="B131"/>
    </sheetView>
  </sheetViews>
  <sheetFormatPr defaultColWidth="9.140625" defaultRowHeight="15" x14ac:dyDescent="0.25"/>
  <cols>
    <col min="1" max="1" width="56" customWidth="1"/>
    <col min="2" max="2" width="19.28515625" style="35" customWidth="1"/>
    <col min="3" max="3" width="16.7109375" style="35" customWidth="1"/>
    <col min="4" max="4" width="17" style="35" customWidth="1"/>
    <col min="5" max="5" width="17.85546875" style="35" customWidth="1"/>
    <col min="6" max="13" width="17.7109375" style="35" customWidth="1"/>
    <col min="14" max="14" width="17.42578125" style="25" customWidth="1"/>
    <col min="15" max="15" width="14.85546875" bestFit="1" customWidth="1"/>
    <col min="16" max="16" width="19.28515625" customWidth="1"/>
    <col min="18" max="25" width="6" bestFit="1" customWidth="1"/>
    <col min="26" max="27" width="7" bestFit="1" customWidth="1"/>
  </cols>
  <sheetData>
    <row r="3" spans="1:27" x14ac:dyDescent="0.25">
      <c r="A3" s="60" t="s">
        <v>95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P3" s="22"/>
    </row>
    <row r="4" spans="1:27" x14ac:dyDescent="0.25">
      <c r="A4" s="60" t="s">
        <v>96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P4" s="15"/>
    </row>
    <row r="5" spans="1:27" x14ac:dyDescent="0.25">
      <c r="A5" s="60" t="s">
        <v>99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P5" s="15"/>
    </row>
    <row r="6" spans="1:27" x14ac:dyDescent="0.25">
      <c r="A6" s="60" t="s">
        <v>92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P6" s="15"/>
    </row>
    <row r="7" spans="1:27" x14ac:dyDescent="0.25">
      <c r="A7" s="58" t="s">
        <v>97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P7" s="15"/>
    </row>
    <row r="8" spans="1:27" ht="30" x14ac:dyDescent="0.25">
      <c r="A8" s="27" t="s">
        <v>0</v>
      </c>
      <c r="B8" s="41" t="s">
        <v>101</v>
      </c>
      <c r="C8" s="41" t="s">
        <v>102</v>
      </c>
      <c r="D8" s="41" t="s">
        <v>107</v>
      </c>
      <c r="E8" s="41" t="s">
        <v>108</v>
      </c>
      <c r="F8" s="41" t="s">
        <v>109</v>
      </c>
      <c r="G8" s="41" t="s">
        <v>110</v>
      </c>
      <c r="H8" s="41" t="s">
        <v>111</v>
      </c>
      <c r="I8" s="41" t="s">
        <v>112</v>
      </c>
      <c r="J8" s="41" t="s">
        <v>113</v>
      </c>
      <c r="K8" s="41" t="s">
        <v>114</v>
      </c>
      <c r="L8" s="41" t="s">
        <v>119</v>
      </c>
      <c r="M8" s="41" t="s">
        <v>120</v>
      </c>
      <c r="N8" s="28" t="s">
        <v>100</v>
      </c>
      <c r="Z8" s="29"/>
      <c r="AA8" s="29"/>
    </row>
    <row r="9" spans="1:27" x14ac:dyDescent="0.25">
      <c r="A9" s="1" t="s">
        <v>1</v>
      </c>
      <c r="B9" s="32">
        <f>B10+B16</f>
        <v>19537185.120000001</v>
      </c>
      <c r="C9" s="32">
        <f>C10+C16+C26+C36</f>
        <v>19023161.919999998</v>
      </c>
      <c r="D9" s="32">
        <f>D11+D12+D13+D15+D16+D26+D59</f>
        <v>24332314.899999999</v>
      </c>
      <c r="E9" s="32">
        <f>E10+E16+E26+E59</f>
        <v>21620466.010000002</v>
      </c>
      <c r="F9" s="32">
        <f>F11+F12+F13+F15+F16+F26+F59+F36</f>
        <v>27813788.789999999</v>
      </c>
      <c r="G9" s="32">
        <f>G11+G12+G13+G15+G16+G26+G36+G59</f>
        <v>31814649.739999998</v>
      </c>
      <c r="H9" s="32">
        <f>H11+H12+H13+H15+H16+H26+H36+H59</f>
        <v>24808405.850000001</v>
      </c>
      <c r="I9" s="32">
        <f>I10+I16+I26+I36+I59</f>
        <v>23336448.340000004</v>
      </c>
      <c r="J9" s="32">
        <f>J10+J16+J26+J36+J59</f>
        <v>29009791.580000002</v>
      </c>
      <c r="K9" s="32">
        <f>K10+K16+K26</f>
        <v>37019074.330000006</v>
      </c>
      <c r="L9" s="32">
        <f>L10+L16+L26+L36</f>
        <v>44699742.25</v>
      </c>
      <c r="M9" s="32">
        <f>+M10+M16+M26+M36+M59</f>
        <v>39349185.299999997</v>
      </c>
      <c r="N9" s="24">
        <f>B9+C9+D9+E9+F9+G9+H9+I9+J9+K9+L9+M9</f>
        <v>342364214.13000005</v>
      </c>
      <c r="P9" s="29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x14ac:dyDescent="0.25">
      <c r="A10" s="3" t="s">
        <v>2</v>
      </c>
      <c r="B10" s="46">
        <f>B11+B12+B13+B15</f>
        <v>18251994.109999999</v>
      </c>
      <c r="C10" s="46">
        <f>C11+C12+C13+C15</f>
        <v>18396840.629999999</v>
      </c>
      <c r="D10" s="46">
        <f>D11+D13+D12+D15</f>
        <v>18497108.719999999</v>
      </c>
      <c r="E10" s="46">
        <f>E11+E13+E12+E15</f>
        <v>18264201.600000001</v>
      </c>
      <c r="F10" s="46">
        <f>F11+F12+F13+F15</f>
        <v>21273553.280000001</v>
      </c>
      <c r="G10" s="46">
        <f>G11+G12+G13+G15</f>
        <v>28194475.489999998</v>
      </c>
      <c r="H10" s="46">
        <f>H11+H12+H13+H15</f>
        <v>20151529.470000003</v>
      </c>
      <c r="I10" s="32">
        <f>I11+I12+I15</f>
        <v>18936999.620000001</v>
      </c>
      <c r="J10" s="32">
        <f>J11+J12+J13+J15</f>
        <v>19720188.100000001</v>
      </c>
      <c r="K10" s="32">
        <f>K11+K12+K15</f>
        <v>34070174.870000005</v>
      </c>
      <c r="L10" s="32">
        <f>L11+L12+L13+L15</f>
        <v>36520996.799999997</v>
      </c>
      <c r="M10" s="32">
        <f>+M11+M12+M13+M14+M15</f>
        <v>34469197.579999998</v>
      </c>
      <c r="N10" s="24">
        <f>B10+C10+D10+E10+F10+G10+H10+I10+J10+K10+L10+M10</f>
        <v>286747260.26999998</v>
      </c>
      <c r="O10" s="29"/>
      <c r="P10" s="29"/>
      <c r="R10" s="20"/>
    </row>
    <row r="11" spans="1:27" x14ac:dyDescent="0.25">
      <c r="A11" s="8" t="s">
        <v>3</v>
      </c>
      <c r="B11" s="33">
        <v>15208239.17</v>
      </c>
      <c r="C11" s="33">
        <v>15393098.6</v>
      </c>
      <c r="D11" s="33">
        <v>15449859.93</v>
      </c>
      <c r="E11" s="33">
        <v>15185905.83</v>
      </c>
      <c r="F11" s="33">
        <v>15137094.23</v>
      </c>
      <c r="G11" s="33">
        <v>15403345.92</v>
      </c>
      <c r="H11" s="33">
        <v>16479773.060000001</v>
      </c>
      <c r="I11" s="33">
        <v>15886372.5</v>
      </c>
      <c r="J11" s="33">
        <v>16490959.49</v>
      </c>
      <c r="K11" s="33">
        <v>16270205.83</v>
      </c>
      <c r="L11" s="33">
        <v>32641378.899999999</v>
      </c>
      <c r="M11" s="33">
        <v>16132135.68</v>
      </c>
      <c r="N11" s="45">
        <f>B11+C11+D11+E11+F11+G11+H11+I11+J11+K11+L11+M11</f>
        <v>205678369.14000005</v>
      </c>
      <c r="O11" s="29"/>
    </row>
    <row r="12" spans="1:27" x14ac:dyDescent="0.25">
      <c r="A12" s="8" t="s">
        <v>4</v>
      </c>
      <c r="B12" s="33">
        <v>669000</v>
      </c>
      <c r="C12" s="33">
        <v>669000</v>
      </c>
      <c r="D12" s="33">
        <v>629000</v>
      </c>
      <c r="E12" s="33">
        <v>664000</v>
      </c>
      <c r="F12" s="33">
        <v>3752483.33</v>
      </c>
      <c r="G12" s="33">
        <v>10379671.16</v>
      </c>
      <c r="H12" s="33">
        <v>1123788.8799999999</v>
      </c>
      <c r="I12" s="33">
        <v>650000</v>
      </c>
      <c r="J12" s="33">
        <v>650000</v>
      </c>
      <c r="K12" s="33">
        <v>15340765.91</v>
      </c>
      <c r="L12" s="33">
        <v>1178000</v>
      </c>
      <c r="M12" s="33">
        <v>15860765.6</v>
      </c>
      <c r="N12" s="45">
        <f>B12+C12+D12+E12+F12+G12+H12+I12+J12+K12+L12+M12</f>
        <v>51566474.880000003</v>
      </c>
      <c r="O12" s="29"/>
    </row>
    <row r="13" spans="1:27" x14ac:dyDescent="0.25">
      <c r="A13" s="8" t="s">
        <v>40</v>
      </c>
      <c r="B13" s="33">
        <v>90000</v>
      </c>
      <c r="C13" s="33">
        <v>60000</v>
      </c>
      <c r="D13" s="33">
        <v>180000</v>
      </c>
      <c r="E13" s="33">
        <v>120000</v>
      </c>
      <c r="F13" s="33">
        <v>90000</v>
      </c>
      <c r="G13" s="33">
        <v>120000</v>
      </c>
      <c r="H13" s="33">
        <v>120000</v>
      </c>
      <c r="I13" s="43">
        <v>0</v>
      </c>
      <c r="J13" s="43">
        <v>120000</v>
      </c>
      <c r="K13" s="43">
        <v>0</v>
      </c>
      <c r="L13" s="43">
        <v>240000</v>
      </c>
      <c r="M13" s="43">
        <v>0</v>
      </c>
      <c r="N13" s="45">
        <f>+H13+G13+F13+E13+D13+C13+B13+J13+L13+M13</f>
        <v>1140000</v>
      </c>
    </row>
    <row r="14" spans="1:27" x14ac:dyDescent="0.25">
      <c r="A14" s="8" t="s">
        <v>5</v>
      </c>
      <c r="B14" s="37">
        <v>0</v>
      </c>
      <c r="C14" s="43" t="s">
        <v>103</v>
      </c>
      <c r="D14" s="43">
        <v>0</v>
      </c>
      <c r="E14" s="43"/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7">
        <f t="shared" ref="N14" si="0">B14</f>
        <v>0</v>
      </c>
    </row>
    <row r="15" spans="1:27" x14ac:dyDescent="0.25">
      <c r="A15" s="8" t="s">
        <v>6</v>
      </c>
      <c r="B15" s="33">
        <v>2284754.94</v>
      </c>
      <c r="C15" s="33">
        <v>2274742.0299999998</v>
      </c>
      <c r="D15" s="33">
        <v>2238248.79</v>
      </c>
      <c r="E15" s="33">
        <v>2294295.77</v>
      </c>
      <c r="F15" s="33">
        <v>2293975.7200000002</v>
      </c>
      <c r="G15" s="33">
        <v>2291458.41</v>
      </c>
      <c r="H15" s="33">
        <v>2427967.5299999998</v>
      </c>
      <c r="I15" s="33">
        <v>2400627.12</v>
      </c>
      <c r="J15" s="33">
        <v>2459228.61</v>
      </c>
      <c r="K15" s="33">
        <v>2459203.13</v>
      </c>
      <c r="L15" s="33">
        <v>2461617.9</v>
      </c>
      <c r="M15" s="33">
        <v>2476296.2999999998</v>
      </c>
      <c r="N15" s="45">
        <f>+I15+H15+G15+F15+E15+D15+C15+B15+J15+K15+L15+M15</f>
        <v>28362416.249999996</v>
      </c>
    </row>
    <row r="16" spans="1:27" s="22" customFormat="1" x14ac:dyDescent="0.25">
      <c r="A16" s="3" t="s">
        <v>7</v>
      </c>
      <c r="B16" s="32">
        <f>B17+B19+B21</f>
        <v>1285191.01</v>
      </c>
      <c r="C16" s="32">
        <f>C17+C21</f>
        <v>513489.29</v>
      </c>
      <c r="D16" s="32">
        <f>D17+D18+D19+D21+D22+D23+D24+D25</f>
        <v>4861463.51</v>
      </c>
      <c r="E16" s="32">
        <f>E17+E18+E20+E21+E22+E23+E24+E25</f>
        <v>2882368.9</v>
      </c>
      <c r="F16" s="32">
        <f>F17+F18+F19+F20+F22+F21+F23+F24</f>
        <v>3631370.05</v>
      </c>
      <c r="G16" s="32">
        <f>G17+G18+G19+G20+G21+G23+G24+G25</f>
        <v>2933986.1100000003</v>
      </c>
      <c r="H16" s="32">
        <f>H17+H19+H18+H21+H22+H23+H24+H25</f>
        <v>4063445.29</v>
      </c>
      <c r="I16" s="32">
        <f>I17+I18+I19+I20+I21+I23+I24+I25</f>
        <v>3729685.1899999995</v>
      </c>
      <c r="J16" s="32">
        <f>J17+J18+J19+J21+J22+J23+J24</f>
        <v>4525114.42</v>
      </c>
      <c r="K16" s="32">
        <f>K17+K18+K19+K20+K21+K23+K24+K25</f>
        <v>2629019.79</v>
      </c>
      <c r="L16" s="32">
        <f>L17+L18+L19+L20+L21+L23+L24+L25</f>
        <v>7988467.2399999993</v>
      </c>
      <c r="M16" s="32">
        <f>+M17+M18+M19+M20+M21+M22+M23+M24+M25</f>
        <v>4015083.73</v>
      </c>
      <c r="N16" s="24">
        <f>K16+J16+NI16+H16+G16+F16+E16+D16+C16+B16+L16+M16+I16</f>
        <v>43058684.529999994</v>
      </c>
    </row>
    <row r="17" spans="1:14" x14ac:dyDescent="0.25">
      <c r="A17" s="8" t="s">
        <v>8</v>
      </c>
      <c r="B17" s="33">
        <v>516263.11</v>
      </c>
      <c r="C17" s="33">
        <v>273743.99</v>
      </c>
      <c r="D17" s="33">
        <v>1717720.98</v>
      </c>
      <c r="E17" s="33">
        <v>849568.61</v>
      </c>
      <c r="F17" s="33">
        <v>783793.3</v>
      </c>
      <c r="G17" s="33">
        <v>784579.1</v>
      </c>
      <c r="H17" s="33">
        <v>835663.18</v>
      </c>
      <c r="I17" s="33">
        <v>840509.02</v>
      </c>
      <c r="J17" s="33">
        <v>824403.14</v>
      </c>
      <c r="K17" s="33">
        <v>729424.06</v>
      </c>
      <c r="L17" s="33">
        <v>355573.04</v>
      </c>
      <c r="M17" s="33">
        <v>1658705.05</v>
      </c>
      <c r="N17" s="45">
        <f>B17+C17+D17+E17+F17+G17+H17+I17+J17+K17+L17+M17</f>
        <v>10169946.579999998</v>
      </c>
    </row>
    <row r="18" spans="1:14" x14ac:dyDescent="0.25">
      <c r="A18" s="8" t="s">
        <v>9</v>
      </c>
      <c r="B18" s="37">
        <v>0</v>
      </c>
      <c r="C18" s="43" t="s">
        <v>103</v>
      </c>
      <c r="D18" s="43">
        <v>561090</v>
      </c>
      <c r="E18" s="43">
        <v>243499.84</v>
      </c>
      <c r="F18" s="43">
        <v>771956</v>
      </c>
      <c r="G18" s="43">
        <v>48099.89</v>
      </c>
      <c r="H18" s="43">
        <v>525100</v>
      </c>
      <c r="I18" s="43">
        <v>201594</v>
      </c>
      <c r="J18" s="43">
        <v>673862.4</v>
      </c>
      <c r="K18" s="43">
        <v>620182.80000000005</v>
      </c>
      <c r="L18" s="43">
        <v>284764.34000000003</v>
      </c>
      <c r="M18" s="43">
        <v>26603.1</v>
      </c>
      <c r="N18" s="45">
        <f>D18+E18+F18+G18+H18+I18+J18+K18+L18+M18</f>
        <v>3956752.3699999996</v>
      </c>
    </row>
    <row r="19" spans="1:14" x14ac:dyDescent="0.25">
      <c r="A19" s="8" t="s">
        <v>10</v>
      </c>
      <c r="B19" s="33">
        <v>296735</v>
      </c>
      <c r="C19" s="43" t="s">
        <v>103</v>
      </c>
      <c r="D19" s="43">
        <v>338765</v>
      </c>
      <c r="E19" s="43">
        <v>0</v>
      </c>
      <c r="F19" s="43">
        <v>619245</v>
      </c>
      <c r="G19" s="43">
        <v>447576.9</v>
      </c>
      <c r="H19" s="43">
        <v>740380</v>
      </c>
      <c r="I19" s="43">
        <v>461355</v>
      </c>
      <c r="J19" s="43">
        <v>242800</v>
      </c>
      <c r="K19" s="43">
        <v>71875</v>
      </c>
      <c r="L19" s="43">
        <v>320762.5</v>
      </c>
      <c r="M19" s="43">
        <v>178257.5</v>
      </c>
      <c r="N19" s="45">
        <f>B19+D19+F19+G19+H19+I19+J19+K19+L19+M19</f>
        <v>3717751.9</v>
      </c>
    </row>
    <row r="20" spans="1:14" x14ac:dyDescent="0.25">
      <c r="A20" s="8" t="s">
        <v>11</v>
      </c>
      <c r="B20" s="37">
        <v>0</v>
      </c>
      <c r="C20" s="43" t="s">
        <v>103</v>
      </c>
      <c r="D20" s="43">
        <v>0</v>
      </c>
      <c r="E20" s="43">
        <v>7190</v>
      </c>
      <c r="F20" s="43">
        <v>31000</v>
      </c>
      <c r="G20" s="43">
        <v>378774</v>
      </c>
      <c r="H20" s="43">
        <v>0</v>
      </c>
      <c r="I20" s="43">
        <v>37335</v>
      </c>
      <c r="J20" s="43">
        <v>0</v>
      </c>
      <c r="K20" s="43">
        <v>160546.15</v>
      </c>
      <c r="L20" s="43">
        <v>49080</v>
      </c>
      <c r="M20" s="43">
        <v>221132.87</v>
      </c>
      <c r="N20" s="45">
        <f>E20+F20+G20+I20+K20+L20+M20</f>
        <v>885058.02</v>
      </c>
    </row>
    <row r="21" spans="1:14" x14ac:dyDescent="0.25">
      <c r="A21" s="8" t="s">
        <v>12</v>
      </c>
      <c r="B21" s="33">
        <v>472192.9</v>
      </c>
      <c r="C21" s="33">
        <v>239745.3</v>
      </c>
      <c r="D21" s="33">
        <v>437855</v>
      </c>
      <c r="E21" s="33">
        <v>452947.88</v>
      </c>
      <c r="F21" s="33">
        <v>542043.78</v>
      </c>
      <c r="G21" s="33">
        <v>600824.62</v>
      </c>
      <c r="H21" s="33">
        <v>901360.88</v>
      </c>
      <c r="I21" s="33">
        <v>848720.06</v>
      </c>
      <c r="J21" s="33">
        <v>1177008.98</v>
      </c>
      <c r="K21" s="33">
        <v>253156.22</v>
      </c>
      <c r="L21" s="33">
        <v>2313315.12</v>
      </c>
      <c r="M21" s="33">
        <v>624734.06000000006</v>
      </c>
      <c r="N21" s="45">
        <f>B21+C21+D21+E21+F21+G21+H21+I21+J21+K21+L21+M21</f>
        <v>8863904.8000000007</v>
      </c>
    </row>
    <row r="22" spans="1:14" x14ac:dyDescent="0.25">
      <c r="A22" s="8" t="s">
        <v>13</v>
      </c>
      <c r="B22" s="37">
        <v>0</v>
      </c>
      <c r="C22" s="43" t="s">
        <v>103</v>
      </c>
      <c r="D22" s="43">
        <v>592364.13</v>
      </c>
      <c r="E22" s="43">
        <v>348016.51</v>
      </c>
      <c r="F22" s="43">
        <v>613900.42000000004</v>
      </c>
      <c r="G22" s="43">
        <v>0</v>
      </c>
      <c r="H22" s="43">
        <v>341579.4</v>
      </c>
      <c r="I22" s="43">
        <v>0</v>
      </c>
      <c r="J22" s="43">
        <v>237806.92</v>
      </c>
      <c r="K22" s="43">
        <v>0</v>
      </c>
      <c r="L22" s="43">
        <v>0</v>
      </c>
      <c r="M22" s="43">
        <v>287546.74</v>
      </c>
      <c r="N22" s="45">
        <f>D22+E22+F22+H22+I22+J22+M22</f>
        <v>2421214.12</v>
      </c>
    </row>
    <row r="23" spans="1:14" ht="30" x14ac:dyDescent="0.25">
      <c r="A23" s="8" t="s">
        <v>14</v>
      </c>
      <c r="B23" s="37">
        <v>0</v>
      </c>
      <c r="C23" s="43" t="s">
        <v>103</v>
      </c>
      <c r="D23" s="43">
        <v>262377.45</v>
      </c>
      <c r="E23" s="43">
        <v>148454</v>
      </c>
      <c r="F23" s="43">
        <v>59791.55</v>
      </c>
      <c r="G23" s="43">
        <v>8349.39</v>
      </c>
      <c r="H23" s="43">
        <v>52018.25</v>
      </c>
      <c r="I23" s="43">
        <v>1086416.76</v>
      </c>
      <c r="J23" s="43">
        <v>896299.68</v>
      </c>
      <c r="K23" s="43">
        <v>131892.84</v>
      </c>
      <c r="L23" s="43">
        <v>1585990.18</v>
      </c>
      <c r="M23" s="43">
        <v>283885.19</v>
      </c>
      <c r="N23" s="45">
        <f>D23+E23+F23+G2+I244+H23+G23+I23+J23+K23+L23+M23</f>
        <v>4515475.29</v>
      </c>
    </row>
    <row r="24" spans="1:14" ht="30" x14ac:dyDescent="0.25">
      <c r="A24" s="8" t="s">
        <v>15</v>
      </c>
      <c r="B24" s="37">
        <v>0</v>
      </c>
      <c r="C24" s="43" t="s">
        <v>103</v>
      </c>
      <c r="D24" s="43">
        <v>85740.03</v>
      </c>
      <c r="E24" s="43">
        <v>514702.66</v>
      </c>
      <c r="F24" s="43">
        <v>209640</v>
      </c>
      <c r="G24" s="43">
        <v>208453.85</v>
      </c>
      <c r="H24" s="43">
        <v>469762.68</v>
      </c>
      <c r="I24" s="43">
        <v>127638.57</v>
      </c>
      <c r="J24" s="43">
        <v>472933.3</v>
      </c>
      <c r="K24" s="43">
        <v>265625.02</v>
      </c>
      <c r="L24" s="43">
        <v>2043985.43</v>
      </c>
      <c r="M24" s="43">
        <v>219736.17</v>
      </c>
      <c r="N24" s="45">
        <f>D24+E24+F24+G24+H24+I24+J24+K24+L24+M24</f>
        <v>4618217.71</v>
      </c>
    </row>
    <row r="25" spans="1:14" x14ac:dyDescent="0.25">
      <c r="A25" s="8" t="s">
        <v>41</v>
      </c>
      <c r="B25" s="37">
        <v>0</v>
      </c>
      <c r="C25" s="43" t="s">
        <v>103</v>
      </c>
      <c r="D25" s="43">
        <v>865550.92</v>
      </c>
      <c r="E25" s="43">
        <v>317989.40000000002</v>
      </c>
      <c r="F25" s="43">
        <v>0</v>
      </c>
      <c r="G25" s="43">
        <v>457328.36</v>
      </c>
      <c r="H25" s="43">
        <v>197580.9</v>
      </c>
      <c r="I25" s="43">
        <v>126116.78</v>
      </c>
      <c r="J25" s="43">
        <v>0</v>
      </c>
      <c r="K25" s="43">
        <v>396317.7</v>
      </c>
      <c r="L25" s="43">
        <v>1034996.63</v>
      </c>
      <c r="M25" s="43">
        <v>514483.05</v>
      </c>
      <c r="N25" s="45">
        <f>D25+E25+G25+H25+I25+K25+L25+M25</f>
        <v>3910363.7399999998</v>
      </c>
    </row>
    <row r="26" spans="1:14" s="22" customFormat="1" x14ac:dyDescent="0.25">
      <c r="A26" s="3" t="s">
        <v>16</v>
      </c>
      <c r="B26" s="36">
        <f>SUM(B27:B35)</f>
        <v>0</v>
      </c>
      <c r="C26" s="44">
        <f>+C27</f>
        <v>12832</v>
      </c>
      <c r="D26" s="44">
        <f>D27+D29+D31+D32+D33+D35</f>
        <v>939394.1</v>
      </c>
      <c r="E26" s="44">
        <f>E27+E29+E31+E32+E33+E35</f>
        <v>473615.51000000007</v>
      </c>
      <c r="F26" s="44">
        <f>F27+F29+F33+F35</f>
        <v>2256920.63</v>
      </c>
      <c r="G26" s="44">
        <f>G27+G29+G31+G32+G33+G35</f>
        <v>284430.12</v>
      </c>
      <c r="H26" s="44">
        <f>H27+H32+H33+H35</f>
        <v>401167.13</v>
      </c>
      <c r="I26" s="44">
        <f>I27+I29+I32+I31+I33+I35</f>
        <v>204273.53</v>
      </c>
      <c r="J26" s="44">
        <f>J27+J28+J31+J33+J35</f>
        <v>4312637.4000000004</v>
      </c>
      <c r="K26" s="44">
        <f>K27+K29+K31+K32+K33+K35</f>
        <v>319879.67</v>
      </c>
      <c r="L26" s="44">
        <f>L27+L28+L29+L31+L32+L33+L35</f>
        <v>130278.21</v>
      </c>
      <c r="M26" s="44">
        <f>+M27+M28+M29+M31+M35+M33</f>
        <v>575599</v>
      </c>
      <c r="N26" s="24">
        <f>K26+J26+I26+H26+G26+F26+E26+D26+C26+L26+M26</f>
        <v>9911027.3000000007</v>
      </c>
    </row>
    <row r="27" spans="1:14" x14ac:dyDescent="0.25">
      <c r="A27" s="8" t="s">
        <v>17</v>
      </c>
      <c r="B27" s="37">
        <v>0</v>
      </c>
      <c r="C27" s="37">
        <v>12832</v>
      </c>
      <c r="D27" s="37">
        <v>88856</v>
      </c>
      <c r="E27" s="37">
        <v>51147.31</v>
      </c>
      <c r="F27" s="37">
        <v>4814</v>
      </c>
      <c r="G27" s="37">
        <v>29050.080000000002</v>
      </c>
      <c r="H27" s="37">
        <v>147604.92000000001</v>
      </c>
      <c r="I27" s="37">
        <v>26889.9</v>
      </c>
      <c r="J27" s="37">
        <v>5900</v>
      </c>
      <c r="K27" s="37">
        <v>9979.93</v>
      </c>
      <c r="L27" s="37">
        <v>48797.98</v>
      </c>
      <c r="M27" s="37">
        <v>2025</v>
      </c>
      <c r="N27" s="45">
        <f>D27+E27+F27+G27+H27+C27+I27+J27+K27+L27+M27</f>
        <v>427897.12000000005</v>
      </c>
    </row>
    <row r="28" spans="1:14" x14ac:dyDescent="0.25">
      <c r="A28" s="8" t="s">
        <v>18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  <c r="J28" s="37">
        <v>200000</v>
      </c>
      <c r="K28" s="37">
        <v>0</v>
      </c>
      <c r="L28" s="37">
        <v>4815</v>
      </c>
      <c r="M28" s="37">
        <v>5310</v>
      </c>
      <c r="N28" s="45">
        <f>B28+J28+L28+M28</f>
        <v>210125</v>
      </c>
    </row>
    <row r="29" spans="1:14" x14ac:dyDescent="0.25">
      <c r="A29" s="8" t="s">
        <v>19</v>
      </c>
      <c r="B29" s="37">
        <v>0</v>
      </c>
      <c r="C29" s="37">
        <v>0</v>
      </c>
      <c r="D29" s="37">
        <v>127440</v>
      </c>
      <c r="E29" s="37">
        <v>278704.82</v>
      </c>
      <c r="F29" s="37">
        <v>617801.04</v>
      </c>
      <c r="G29" s="37">
        <v>1542</v>
      </c>
      <c r="H29" s="37">
        <v>0</v>
      </c>
      <c r="I29" s="37">
        <v>10474</v>
      </c>
      <c r="J29" s="37">
        <v>0</v>
      </c>
      <c r="K29" s="37">
        <v>197499.2</v>
      </c>
      <c r="L29" s="37">
        <v>2050</v>
      </c>
      <c r="M29" s="37">
        <v>209373</v>
      </c>
      <c r="N29" s="45">
        <f>D29+E29+F29+G29+I29+K29+L29+M29</f>
        <v>1444884.06</v>
      </c>
    </row>
    <row r="30" spans="1:14" x14ac:dyDescent="0.25">
      <c r="A30" s="8" t="s">
        <v>20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/>
      <c r="J30" s="37"/>
      <c r="K30" s="37">
        <v>0</v>
      </c>
      <c r="L30" s="37">
        <v>0</v>
      </c>
      <c r="M30" s="37">
        <v>0</v>
      </c>
      <c r="N30" s="47">
        <f t="shared" ref="N30:N34" si="1">D30</f>
        <v>0</v>
      </c>
    </row>
    <row r="31" spans="1:14" x14ac:dyDescent="0.25">
      <c r="A31" s="8" t="s">
        <v>21</v>
      </c>
      <c r="B31" s="37">
        <v>0</v>
      </c>
      <c r="C31" s="37">
        <v>0</v>
      </c>
      <c r="D31" s="37">
        <v>70800</v>
      </c>
      <c r="E31" s="37">
        <v>314.95</v>
      </c>
      <c r="F31" s="37">
        <v>0</v>
      </c>
      <c r="G31" s="37">
        <v>4451.21</v>
      </c>
      <c r="H31" s="37">
        <v>0</v>
      </c>
      <c r="I31" s="37">
        <v>3557.88</v>
      </c>
      <c r="J31" s="37">
        <v>55224</v>
      </c>
      <c r="K31" s="37">
        <v>1697</v>
      </c>
      <c r="L31" s="37">
        <v>797.89</v>
      </c>
      <c r="M31" s="37">
        <v>110975</v>
      </c>
      <c r="N31" s="45">
        <f>D31+E31+G31+I31+J31+K31+L31+M31</f>
        <v>247817.93000000002</v>
      </c>
    </row>
    <row r="32" spans="1:14" ht="30" x14ac:dyDescent="0.25">
      <c r="A32" s="8" t="s">
        <v>22</v>
      </c>
      <c r="B32" s="37">
        <v>0</v>
      </c>
      <c r="C32" s="37">
        <v>0</v>
      </c>
      <c r="D32" s="37">
        <v>43453.5</v>
      </c>
      <c r="E32" s="37">
        <v>2295.0100000000002</v>
      </c>
      <c r="F32" s="37">
        <v>0</v>
      </c>
      <c r="G32" s="37">
        <v>1775.05</v>
      </c>
      <c r="H32" s="37">
        <v>4000.02</v>
      </c>
      <c r="I32" s="37">
        <v>2363.04</v>
      </c>
      <c r="J32" s="37">
        <v>0</v>
      </c>
      <c r="K32" s="37">
        <v>4873.58</v>
      </c>
      <c r="L32" s="37">
        <v>2331.0500000000002</v>
      </c>
      <c r="M32" s="37">
        <v>0</v>
      </c>
      <c r="N32" s="45">
        <f>D32+E32+G32+H32+I32+K32+L32+M32</f>
        <v>61091.250000000007</v>
      </c>
    </row>
    <row r="33" spans="1:26" ht="14.25" customHeight="1" x14ac:dyDescent="0.25">
      <c r="A33" s="8" t="s">
        <v>23</v>
      </c>
      <c r="B33" s="37">
        <v>0</v>
      </c>
      <c r="C33" s="37">
        <v>0</v>
      </c>
      <c r="D33" s="37">
        <v>177453.12</v>
      </c>
      <c r="E33" s="37">
        <v>39776.339999999997</v>
      </c>
      <c r="F33" s="37">
        <v>10277.799999999999</v>
      </c>
      <c r="G33" s="37">
        <v>29742.12</v>
      </c>
      <c r="H33" s="37">
        <v>53720.800000000003</v>
      </c>
      <c r="I33" s="37">
        <v>18694.400000000001</v>
      </c>
      <c r="J33" s="37">
        <v>3900000</v>
      </c>
      <c r="K33" s="37">
        <v>19090.59</v>
      </c>
      <c r="L33" s="37">
        <v>29534.99</v>
      </c>
      <c r="M33" s="37">
        <v>5500</v>
      </c>
      <c r="N33" s="45">
        <f>D33+E33+F33+G33+H33+I33+J33+K33+L33+M33</f>
        <v>4283790.16</v>
      </c>
      <c r="O33" s="21"/>
    </row>
    <row r="34" spans="1:26" ht="30" x14ac:dyDescent="0.25">
      <c r="A34" s="8" t="s">
        <v>42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  <c r="J34" s="37"/>
      <c r="K34" s="37">
        <v>0</v>
      </c>
      <c r="L34" s="37">
        <v>0</v>
      </c>
      <c r="M34" s="37">
        <v>0</v>
      </c>
      <c r="N34" s="37">
        <f t="shared" si="1"/>
        <v>0</v>
      </c>
    </row>
    <row r="35" spans="1:26" x14ac:dyDescent="0.25">
      <c r="A35" s="8" t="s">
        <v>24</v>
      </c>
      <c r="B35" s="37">
        <v>0</v>
      </c>
      <c r="C35" s="37"/>
      <c r="D35" s="37">
        <v>431391.48</v>
      </c>
      <c r="E35" s="37">
        <v>101377.08</v>
      </c>
      <c r="F35" s="37">
        <v>1624027.79</v>
      </c>
      <c r="G35" s="37">
        <v>217869.66</v>
      </c>
      <c r="H35" s="37">
        <v>195841.39</v>
      </c>
      <c r="I35" s="37">
        <v>142294.31</v>
      </c>
      <c r="J35" s="37">
        <v>151513.4</v>
      </c>
      <c r="K35" s="37">
        <v>86739.37</v>
      </c>
      <c r="L35" s="37">
        <v>41951.3</v>
      </c>
      <c r="M35" s="37">
        <v>242416</v>
      </c>
      <c r="N35" s="45">
        <f>D35+E35+F35+G35+H35+I35+J35+K35+L35+M35</f>
        <v>3235421.7800000003</v>
      </c>
    </row>
    <row r="36" spans="1:26" s="22" customFormat="1" x14ac:dyDescent="0.25">
      <c r="A36" s="3" t="s">
        <v>25</v>
      </c>
      <c r="B36" s="37">
        <v>0</v>
      </c>
      <c r="C36" s="36">
        <f>C37</f>
        <v>100000</v>
      </c>
      <c r="D36" s="36"/>
      <c r="E36" s="36"/>
      <c r="F36" s="36">
        <f>F37</f>
        <v>160000</v>
      </c>
      <c r="G36" s="36">
        <f>G37</f>
        <v>135000</v>
      </c>
      <c r="H36" s="36">
        <f>H37</f>
        <v>60000</v>
      </c>
      <c r="I36" s="36">
        <v>0</v>
      </c>
      <c r="J36" s="36">
        <f>J37</f>
        <v>110000</v>
      </c>
      <c r="K36" s="36">
        <v>0</v>
      </c>
      <c r="L36" s="36">
        <f>L37</f>
        <v>60000</v>
      </c>
      <c r="M36" s="36">
        <f>+M37</f>
        <v>260000</v>
      </c>
      <c r="N36" s="24">
        <f>J36+H36+G36+F36+C36+L36+M36</f>
        <v>885000</v>
      </c>
    </row>
    <row r="37" spans="1:26" x14ac:dyDescent="0.25">
      <c r="A37" s="8" t="s">
        <v>26</v>
      </c>
      <c r="B37" s="37">
        <v>0</v>
      </c>
      <c r="C37" s="37">
        <v>100000</v>
      </c>
      <c r="D37" s="37">
        <v>0</v>
      </c>
      <c r="E37" s="37">
        <v>0</v>
      </c>
      <c r="F37" s="37">
        <v>160000</v>
      </c>
      <c r="G37" s="37">
        <v>135000</v>
      </c>
      <c r="H37" s="37">
        <v>60000</v>
      </c>
      <c r="I37" s="37">
        <v>0</v>
      </c>
      <c r="J37" s="37">
        <v>110000</v>
      </c>
      <c r="K37" s="37">
        <v>0</v>
      </c>
      <c r="L37" s="37">
        <v>60000</v>
      </c>
      <c r="M37" s="37">
        <v>260000</v>
      </c>
      <c r="N37" s="45">
        <f>C37+F37+G37+H37+I37+J37+L37+M37</f>
        <v>885000</v>
      </c>
    </row>
    <row r="38" spans="1:26" ht="30" x14ac:dyDescent="0.25">
      <c r="A38" s="8" t="s">
        <v>43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47">
        <v>0</v>
      </c>
    </row>
    <row r="39" spans="1:26" ht="30" x14ac:dyDescent="0.25">
      <c r="A39" s="8" t="s">
        <v>44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47">
        <v>0</v>
      </c>
    </row>
    <row r="40" spans="1:26" ht="30" x14ac:dyDescent="0.25">
      <c r="A40" s="8" t="s">
        <v>45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47">
        <v>0</v>
      </c>
    </row>
    <row r="41" spans="1:26" ht="30" x14ac:dyDescent="0.25">
      <c r="A41" s="8" t="s">
        <v>46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47">
        <v>0</v>
      </c>
    </row>
    <row r="42" spans="1:26" x14ac:dyDescent="0.25">
      <c r="A42" s="8" t="s">
        <v>27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47">
        <v>0</v>
      </c>
    </row>
    <row r="43" spans="1:26" ht="30" x14ac:dyDescent="0.25">
      <c r="A43" s="8" t="s">
        <v>47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47">
        <v>0</v>
      </c>
    </row>
    <row r="44" spans="1:26" x14ac:dyDescent="0.25">
      <c r="A44" s="8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24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x14ac:dyDescent="0.25"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x14ac:dyDescent="0.25">
      <c r="A46" s="60" t="s">
        <v>95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x14ac:dyDescent="0.25">
      <c r="A47" s="60" t="s">
        <v>96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x14ac:dyDescent="0.25">
      <c r="A48" s="60" t="s">
        <v>99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14" s="22" customFormat="1" x14ac:dyDescent="0.25">
      <c r="A49" s="60" t="s">
        <v>92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x14ac:dyDescent="0.25">
      <c r="A50" s="58" t="s">
        <v>97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x14ac:dyDescent="0.25">
      <c r="A51" s="15" t="s">
        <v>98</v>
      </c>
      <c r="B51" s="36">
        <v>0</v>
      </c>
      <c r="C51" s="36"/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45">
        <v>0</v>
      </c>
    </row>
    <row r="52" spans="1:14" x14ac:dyDescent="0.25">
      <c r="A52" s="8" t="s">
        <v>49</v>
      </c>
      <c r="B52" s="37">
        <v>0</v>
      </c>
      <c r="C52" s="37"/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/>
      <c r="K52" s="36">
        <v>0</v>
      </c>
      <c r="L52" s="36">
        <v>0</v>
      </c>
      <c r="M52" s="36">
        <v>0</v>
      </c>
      <c r="N52" s="45">
        <v>0</v>
      </c>
    </row>
    <row r="53" spans="1:14" ht="30" x14ac:dyDescent="0.25">
      <c r="A53" s="8" t="s">
        <v>50</v>
      </c>
      <c r="B53" s="37">
        <v>0</v>
      </c>
      <c r="C53" s="37"/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45">
        <v>0</v>
      </c>
    </row>
    <row r="54" spans="1:14" ht="30" x14ac:dyDescent="0.25">
      <c r="A54" s="8" t="s">
        <v>51</v>
      </c>
      <c r="B54" s="37">
        <v>0</v>
      </c>
      <c r="C54" s="37"/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45">
        <v>0</v>
      </c>
    </row>
    <row r="55" spans="1:14" ht="30" x14ac:dyDescent="0.25">
      <c r="A55" s="8" t="s">
        <v>52</v>
      </c>
      <c r="B55" s="37">
        <v>0</v>
      </c>
      <c r="C55" s="37"/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45">
        <v>0</v>
      </c>
    </row>
    <row r="56" spans="1:14" ht="30" x14ac:dyDescent="0.25">
      <c r="A56" s="8" t="s">
        <v>53</v>
      </c>
      <c r="B56" s="37">
        <v>0</v>
      </c>
      <c r="C56" s="37"/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45">
        <v>0</v>
      </c>
    </row>
    <row r="57" spans="1:14" x14ac:dyDescent="0.25">
      <c r="A57" s="8" t="s">
        <v>54</v>
      </c>
      <c r="B57" s="37">
        <v>0</v>
      </c>
      <c r="C57" s="37"/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45">
        <v>0</v>
      </c>
    </row>
    <row r="58" spans="1:14" ht="30" x14ac:dyDescent="0.25">
      <c r="A58" s="8" t="s">
        <v>55</v>
      </c>
      <c r="B58" s="37">
        <v>0</v>
      </c>
      <c r="C58" s="37"/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45">
        <v>0</v>
      </c>
    </row>
    <row r="59" spans="1:14" x14ac:dyDescent="0.25">
      <c r="A59" s="3" t="s">
        <v>28</v>
      </c>
      <c r="B59" s="36">
        <v>0</v>
      </c>
      <c r="C59" s="36"/>
      <c r="D59" s="36">
        <f>D60+D64</f>
        <v>34348.57</v>
      </c>
      <c r="E59" s="36">
        <f>E62</f>
        <v>280</v>
      </c>
      <c r="F59" s="36">
        <f>F60+F64</f>
        <v>491944.83</v>
      </c>
      <c r="G59" s="36">
        <f>G60+G64</f>
        <v>266758.02</v>
      </c>
      <c r="H59" s="36">
        <f>H60+H61+H64</f>
        <v>132263.96</v>
      </c>
      <c r="I59" s="36">
        <f>I63+I64</f>
        <v>465490</v>
      </c>
      <c r="J59" s="36">
        <f>J60</f>
        <v>341851.66</v>
      </c>
      <c r="K59" s="36">
        <v>0</v>
      </c>
      <c r="L59" s="36">
        <v>0</v>
      </c>
      <c r="M59" s="36">
        <f>+M60</f>
        <v>29304.99</v>
      </c>
      <c r="N59" s="24">
        <f>J59+I59+H59+G59+F59+E59+D59+M59</f>
        <v>1762242.03</v>
      </c>
    </row>
    <row r="60" spans="1:14" x14ac:dyDescent="0.25">
      <c r="A60" s="8" t="s">
        <v>29</v>
      </c>
      <c r="B60" s="37">
        <v>0</v>
      </c>
      <c r="C60" s="37"/>
      <c r="D60" s="37">
        <v>23999.97</v>
      </c>
      <c r="E60" s="37">
        <v>0</v>
      </c>
      <c r="F60" s="37">
        <v>466944.88</v>
      </c>
      <c r="G60" s="37">
        <v>21758.02</v>
      </c>
      <c r="H60" s="37">
        <v>89999.9</v>
      </c>
      <c r="I60" s="37">
        <v>0</v>
      </c>
      <c r="J60" s="37">
        <v>341851.66</v>
      </c>
      <c r="K60" s="37">
        <v>0</v>
      </c>
      <c r="L60" s="37">
        <v>0</v>
      </c>
      <c r="M60" s="37">
        <v>29304.99</v>
      </c>
      <c r="N60" s="45">
        <f>D60+F60+G60+H60+J60+M60</f>
        <v>973859.41999999993</v>
      </c>
    </row>
    <row r="61" spans="1:14" x14ac:dyDescent="0.25">
      <c r="A61" s="8" t="s">
        <v>30</v>
      </c>
      <c r="B61" s="37">
        <v>0</v>
      </c>
      <c r="C61" s="37"/>
      <c r="D61" s="37">
        <v>0</v>
      </c>
      <c r="E61" s="37">
        <v>0</v>
      </c>
      <c r="F61" s="37"/>
      <c r="G61" s="37">
        <v>0</v>
      </c>
      <c r="H61" s="37">
        <v>5465.76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45">
        <f>D61+H61</f>
        <v>5465.76</v>
      </c>
    </row>
    <row r="62" spans="1:14" ht="30" x14ac:dyDescent="0.25">
      <c r="A62" s="8" t="s">
        <v>31</v>
      </c>
      <c r="B62" s="37">
        <v>0</v>
      </c>
      <c r="C62" s="37"/>
      <c r="D62" s="37">
        <v>0</v>
      </c>
      <c r="E62" s="37">
        <v>280</v>
      </c>
      <c r="F62" s="37"/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45">
        <f>E62</f>
        <v>280</v>
      </c>
    </row>
    <row r="63" spans="1:14" ht="30" x14ac:dyDescent="0.25">
      <c r="A63" s="8" t="s">
        <v>32</v>
      </c>
      <c r="B63" s="37">
        <v>0</v>
      </c>
      <c r="C63" s="37"/>
      <c r="D63" s="37">
        <v>0</v>
      </c>
      <c r="E63" s="37">
        <v>0</v>
      </c>
      <c r="F63" s="37"/>
      <c r="G63" s="37">
        <v>0</v>
      </c>
      <c r="H63" s="37">
        <v>0</v>
      </c>
      <c r="I63" s="37">
        <v>164000</v>
      </c>
      <c r="J63" s="37">
        <v>0</v>
      </c>
      <c r="K63" s="37">
        <v>0</v>
      </c>
      <c r="L63" s="37">
        <v>0</v>
      </c>
      <c r="M63" s="37">
        <v>0</v>
      </c>
      <c r="N63" s="45">
        <f>+I63</f>
        <v>164000</v>
      </c>
    </row>
    <row r="64" spans="1:14" x14ac:dyDescent="0.25">
      <c r="A64" s="8" t="s">
        <v>33</v>
      </c>
      <c r="B64" s="37">
        <v>0</v>
      </c>
      <c r="C64" s="37"/>
      <c r="D64" s="37">
        <v>10348.6</v>
      </c>
      <c r="E64" s="37">
        <v>0</v>
      </c>
      <c r="F64" s="37">
        <v>24999.95</v>
      </c>
      <c r="G64" s="37">
        <v>245000</v>
      </c>
      <c r="H64" s="37">
        <v>36798.300000000003</v>
      </c>
      <c r="I64" s="37">
        <v>301490</v>
      </c>
      <c r="J64" s="37">
        <v>0</v>
      </c>
      <c r="K64" s="37">
        <v>0</v>
      </c>
      <c r="L64" s="37">
        <v>0</v>
      </c>
      <c r="M64" s="37">
        <v>0</v>
      </c>
      <c r="N64" s="45">
        <f>D64+F64+G64+H64+I64</f>
        <v>618636.85</v>
      </c>
    </row>
    <row r="65" spans="1:15" x14ac:dyDescent="0.25">
      <c r="A65" s="8" t="s">
        <v>56</v>
      </c>
      <c r="B65" s="37">
        <v>0</v>
      </c>
      <c r="C65" s="37"/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45">
        <f t="shared" ref="N65:N77" si="2">D65</f>
        <v>0</v>
      </c>
    </row>
    <row r="66" spans="1:15" x14ac:dyDescent="0.25">
      <c r="A66" s="8" t="s">
        <v>57</v>
      </c>
      <c r="B66" s="37">
        <v>0</v>
      </c>
      <c r="C66" s="37"/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45">
        <f t="shared" si="2"/>
        <v>0</v>
      </c>
    </row>
    <row r="67" spans="1:15" x14ac:dyDescent="0.25">
      <c r="A67" s="8" t="s">
        <v>34</v>
      </c>
      <c r="B67" s="37">
        <v>0</v>
      </c>
      <c r="C67" s="37"/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45">
        <f t="shared" si="2"/>
        <v>0</v>
      </c>
    </row>
    <row r="68" spans="1:15" ht="22.5" customHeight="1" x14ac:dyDescent="0.25">
      <c r="A68" s="8" t="s">
        <v>58</v>
      </c>
      <c r="B68" s="37">
        <v>0</v>
      </c>
      <c r="C68" s="37"/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45">
        <f t="shared" si="2"/>
        <v>0</v>
      </c>
    </row>
    <row r="69" spans="1:15" x14ac:dyDescent="0.25">
      <c r="A69" s="3" t="s">
        <v>59</v>
      </c>
      <c r="B69" s="36">
        <v>0</v>
      </c>
      <c r="C69" s="36"/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45">
        <f t="shared" si="2"/>
        <v>0</v>
      </c>
    </row>
    <row r="70" spans="1:15" x14ac:dyDescent="0.25">
      <c r="A70" s="8" t="s">
        <v>60</v>
      </c>
      <c r="B70" s="37">
        <v>0</v>
      </c>
      <c r="C70" s="37"/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45">
        <f t="shared" si="2"/>
        <v>0</v>
      </c>
    </row>
    <row r="71" spans="1:15" x14ac:dyDescent="0.25">
      <c r="A71" s="8" t="s">
        <v>61</v>
      </c>
      <c r="B71" s="37">
        <v>0</v>
      </c>
      <c r="C71" s="37"/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45">
        <f t="shared" si="2"/>
        <v>0</v>
      </c>
    </row>
    <row r="72" spans="1:15" x14ac:dyDescent="0.25">
      <c r="A72" s="8" t="s">
        <v>62</v>
      </c>
      <c r="B72" s="37">
        <v>0</v>
      </c>
      <c r="C72" s="37"/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45">
        <f t="shared" si="2"/>
        <v>0</v>
      </c>
    </row>
    <row r="73" spans="1:15" ht="30" x14ac:dyDescent="0.25">
      <c r="A73" s="8" t="s">
        <v>63</v>
      </c>
      <c r="B73" s="37">
        <v>0</v>
      </c>
      <c r="C73" s="37"/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45">
        <f t="shared" si="2"/>
        <v>0</v>
      </c>
    </row>
    <row r="74" spans="1:15" ht="30" x14ac:dyDescent="0.25">
      <c r="A74" s="3" t="s">
        <v>64</v>
      </c>
      <c r="B74" s="36">
        <v>0</v>
      </c>
      <c r="C74" s="36"/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45">
        <f t="shared" si="2"/>
        <v>0</v>
      </c>
    </row>
    <row r="75" spans="1:15" x14ac:dyDescent="0.25">
      <c r="A75" s="8" t="s">
        <v>65</v>
      </c>
      <c r="B75" s="37">
        <v>0</v>
      </c>
      <c r="C75" s="37"/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45">
        <f t="shared" si="2"/>
        <v>0</v>
      </c>
    </row>
    <row r="76" spans="1:15" ht="30" x14ac:dyDescent="0.25">
      <c r="A76" s="8" t="s">
        <v>66</v>
      </c>
      <c r="B76" s="37">
        <v>0</v>
      </c>
      <c r="C76" s="37"/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45">
        <f t="shared" si="2"/>
        <v>0</v>
      </c>
    </row>
    <row r="77" spans="1:15" x14ac:dyDescent="0.25">
      <c r="A77" s="3" t="s">
        <v>67</v>
      </c>
      <c r="B77" s="36">
        <v>0</v>
      </c>
      <c r="C77" s="36"/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45">
        <f t="shared" si="2"/>
        <v>0</v>
      </c>
    </row>
    <row r="78" spans="1:15" x14ac:dyDescent="0.25">
      <c r="A78" s="8" t="s">
        <v>68</v>
      </c>
      <c r="B78" s="37">
        <v>0</v>
      </c>
      <c r="C78" s="37"/>
      <c r="D78" s="37"/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24"/>
    </row>
    <row r="79" spans="1:15" x14ac:dyDescent="0.25">
      <c r="A79" s="8" t="s">
        <v>69</v>
      </c>
      <c r="B79" s="37">
        <v>0</v>
      </c>
      <c r="C79" s="37"/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45">
        <v>0</v>
      </c>
    </row>
    <row r="80" spans="1:15" ht="30" x14ac:dyDescent="0.25">
      <c r="A80" s="8" t="s">
        <v>70</v>
      </c>
      <c r="B80" s="37">
        <v>0</v>
      </c>
      <c r="C80" s="37"/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45">
        <v>0</v>
      </c>
      <c r="O80" s="22"/>
    </row>
    <row r="81" spans="1:15" x14ac:dyDescent="0.25">
      <c r="A81" s="3" t="s">
        <v>71</v>
      </c>
      <c r="B81" s="37">
        <v>0</v>
      </c>
      <c r="C81" s="37"/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45">
        <v>0</v>
      </c>
    </row>
    <row r="82" spans="1:15" x14ac:dyDescent="0.25">
      <c r="A82" s="3" t="s">
        <v>72</v>
      </c>
      <c r="B82" s="36">
        <v>0</v>
      </c>
      <c r="C82" s="36"/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45">
        <v>0</v>
      </c>
    </row>
    <row r="83" spans="1:15" ht="30" x14ac:dyDescent="0.25">
      <c r="A83" s="8" t="s">
        <v>73</v>
      </c>
      <c r="B83" s="37">
        <v>0</v>
      </c>
      <c r="C83" s="37"/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45">
        <v>0</v>
      </c>
    </row>
    <row r="84" spans="1:15" ht="22.5" customHeight="1" x14ac:dyDescent="0.25">
      <c r="A84" s="8" t="s">
        <v>74</v>
      </c>
      <c r="B84" s="37">
        <v>0</v>
      </c>
      <c r="C84" s="37"/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45">
        <v>0</v>
      </c>
      <c r="O84" s="29"/>
    </row>
    <row r="85" spans="1:15" x14ac:dyDescent="0.25">
      <c r="A85" s="8"/>
      <c r="B85" s="37">
        <v>0</v>
      </c>
      <c r="C85" s="37"/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45">
        <v>0</v>
      </c>
      <c r="O85" s="29"/>
    </row>
    <row r="86" spans="1:15" x14ac:dyDescent="0.25">
      <c r="A86" s="8"/>
      <c r="B86" s="37"/>
      <c r="C86" s="37"/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45">
        <v>0</v>
      </c>
      <c r="O86" s="29"/>
    </row>
    <row r="87" spans="1:15" x14ac:dyDescent="0.25">
      <c r="A87" s="8"/>
      <c r="B87" s="37"/>
      <c r="C87" s="37"/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45">
        <v>0</v>
      </c>
      <c r="O87" s="29"/>
    </row>
    <row r="88" spans="1:15" x14ac:dyDescent="0.25">
      <c r="A88" s="8"/>
      <c r="B88" s="37"/>
      <c r="C88" s="37"/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45">
        <v>0</v>
      </c>
      <c r="O88" s="29"/>
    </row>
    <row r="89" spans="1:15" x14ac:dyDescent="0.25">
      <c r="A89" s="8"/>
      <c r="B89" s="37"/>
      <c r="C89" s="37"/>
      <c r="D89" s="37"/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/>
      <c r="K89" s="37"/>
      <c r="L89" s="37"/>
      <c r="M89" s="37">
        <v>0</v>
      </c>
      <c r="N89" s="45">
        <v>0</v>
      </c>
      <c r="O89" s="29"/>
    </row>
    <row r="90" spans="1:15" ht="16.5" customHeight="1" x14ac:dyDescent="0.25">
      <c r="A90" s="8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>
        <v>0</v>
      </c>
      <c r="N90" s="24"/>
      <c r="O90" s="29"/>
    </row>
    <row r="91" spans="1:15" x14ac:dyDescent="0.25">
      <c r="O91" s="29"/>
    </row>
    <row r="92" spans="1:15" x14ac:dyDescent="0.25">
      <c r="A92" s="60" t="s">
        <v>95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29"/>
    </row>
    <row r="93" spans="1:15" x14ac:dyDescent="0.25">
      <c r="A93" s="60" t="s">
        <v>96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29"/>
    </row>
    <row r="94" spans="1:15" x14ac:dyDescent="0.25">
      <c r="A94" s="60" t="s">
        <v>99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29"/>
    </row>
    <row r="95" spans="1:15" x14ac:dyDescent="0.25">
      <c r="A95" s="60" t="s">
        <v>92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29"/>
    </row>
    <row r="96" spans="1:15" x14ac:dyDescent="0.25">
      <c r="A96" s="58" t="s">
        <v>97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29"/>
    </row>
    <row r="97" spans="1:16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29"/>
    </row>
    <row r="98" spans="1:16" x14ac:dyDescent="0.25">
      <c r="A98" s="48"/>
      <c r="B98" s="48"/>
      <c r="C98" s="48"/>
      <c r="D98" s="48"/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48"/>
      <c r="O98" s="29"/>
    </row>
    <row r="99" spans="1:16" x14ac:dyDescent="0.25">
      <c r="A99" s="3" t="s">
        <v>75</v>
      </c>
      <c r="B99" s="36">
        <v>0</v>
      </c>
      <c r="C99" s="36"/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45">
        <v>0</v>
      </c>
    </row>
    <row r="100" spans="1:16" s="22" customFormat="1" x14ac:dyDescent="0.25">
      <c r="A100" s="8" t="s">
        <v>76</v>
      </c>
      <c r="B100" s="37">
        <v>0</v>
      </c>
      <c r="C100" s="37"/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45">
        <v>0</v>
      </c>
      <c r="O100" s="23"/>
      <c r="P100" s="23"/>
    </row>
    <row r="101" spans="1:16" x14ac:dyDescent="0.25">
      <c r="A101" s="8" t="s">
        <v>77</v>
      </c>
      <c r="B101" s="37">
        <v>0</v>
      </c>
      <c r="C101" s="37"/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45">
        <v>0</v>
      </c>
    </row>
    <row r="102" spans="1:16" x14ac:dyDescent="0.25">
      <c r="A102" s="3" t="s">
        <v>78</v>
      </c>
      <c r="B102" s="36">
        <v>0</v>
      </c>
      <c r="C102" s="36"/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45">
        <v>0</v>
      </c>
    </row>
    <row r="103" spans="1:16" x14ac:dyDescent="0.25">
      <c r="A103" s="8" t="s">
        <v>79</v>
      </c>
      <c r="B103" s="37">
        <v>0</v>
      </c>
      <c r="C103" s="37"/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45">
        <v>0</v>
      </c>
    </row>
    <row r="104" spans="1:16" x14ac:dyDescent="0.25">
      <c r="A104" s="10" t="s">
        <v>80</v>
      </c>
      <c r="B104" s="38"/>
      <c r="C104" s="38"/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45">
        <v>0</v>
      </c>
    </row>
    <row r="105" spans="1:16" x14ac:dyDescent="0.25"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45">
        <v>0</v>
      </c>
    </row>
    <row r="106" spans="1:16" x14ac:dyDescent="0.25">
      <c r="A106" s="30" t="s">
        <v>81</v>
      </c>
      <c r="B106" s="39">
        <f>B16+B15+B13+B12+B11</f>
        <v>19537185.120000001</v>
      </c>
      <c r="C106" s="39">
        <f>C36+C16+C15+C13+C12+C11</f>
        <v>19010329.919999998</v>
      </c>
      <c r="D106" s="39">
        <f>D59+D26+D16+D13+D12+D11+D15</f>
        <v>24332314.899999999</v>
      </c>
      <c r="E106" s="39">
        <f>E59+E26+E16+E15+E13+E12+E11</f>
        <v>21620466.009999998</v>
      </c>
      <c r="F106" s="39">
        <f>F59+F36+F26+F16+F15+N1+F13+F12+F11</f>
        <v>27813788.789999999</v>
      </c>
      <c r="G106" s="39">
        <f>G59+G36+G26+G16+G15+G13+G12+G11</f>
        <v>31814649.740000002</v>
      </c>
      <c r="H106" s="39">
        <f>H59+H36+H26+H16+H15+H13+H12+H11</f>
        <v>24808405.850000001</v>
      </c>
      <c r="I106" s="39">
        <f>+I9</f>
        <v>23336448.340000004</v>
      </c>
      <c r="J106" s="39">
        <f>J59+J36+J26+J16+J10</f>
        <v>29009791.580000002</v>
      </c>
      <c r="K106" s="39">
        <f>K26+K16+K10</f>
        <v>37019074.330000006</v>
      </c>
      <c r="L106" s="39">
        <f>L36+L26+L16+L10</f>
        <v>44699742.25</v>
      </c>
      <c r="M106" s="39">
        <f>+M9</f>
        <v>39349185.299999997</v>
      </c>
      <c r="N106" s="26">
        <f>N59+N36+N26+N16+N10</f>
        <v>342364214.13</v>
      </c>
      <c r="O106" s="29"/>
    </row>
    <row r="107" spans="1:16" x14ac:dyDescent="0.25">
      <c r="A107" t="s">
        <v>91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1:16" x14ac:dyDescent="0.25">
      <c r="A108" t="s">
        <v>89</v>
      </c>
      <c r="M108" s="53"/>
    </row>
    <row r="109" spans="1:16" x14ac:dyDescent="0.25">
      <c r="A109" t="s">
        <v>90</v>
      </c>
      <c r="M109" s="53"/>
      <c r="P109" s="53"/>
    </row>
    <row r="110" spans="1:16" x14ac:dyDescent="0.25">
      <c r="L110" s="40"/>
      <c r="M110" s="53"/>
      <c r="P110" s="52"/>
    </row>
    <row r="111" spans="1:16" x14ac:dyDescent="0.25">
      <c r="M111" s="52"/>
      <c r="P111" s="52"/>
    </row>
    <row r="112" spans="1:16" ht="15.75" thickBot="1" x14ac:dyDescent="0.3">
      <c r="P112" s="54"/>
    </row>
    <row r="113" spans="1:16" ht="31.5" x14ac:dyDescent="0.25">
      <c r="A113" s="49" t="s">
        <v>116</v>
      </c>
      <c r="P113" s="52"/>
    </row>
    <row r="114" spans="1:16" ht="47.25" x14ac:dyDescent="0.25">
      <c r="A114" s="50" t="s">
        <v>117</v>
      </c>
      <c r="P114" s="52"/>
    </row>
    <row r="115" spans="1:16" ht="95.25" thickBot="1" x14ac:dyDescent="0.3">
      <c r="A115" s="51" t="s">
        <v>118</v>
      </c>
      <c r="P115" s="52"/>
    </row>
    <row r="116" spans="1:16" x14ac:dyDescent="0.25">
      <c r="A116" t="s">
        <v>115</v>
      </c>
    </row>
    <row r="119" spans="1:16" x14ac:dyDescent="0.25">
      <c r="A119" t="s">
        <v>115</v>
      </c>
    </row>
    <row r="124" spans="1:16" x14ac:dyDescent="0.25">
      <c r="B124" s="55"/>
    </row>
    <row r="125" spans="1:16" x14ac:dyDescent="0.25"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7" spans="1:16" x14ac:dyDescent="0.25">
      <c r="A127" t="s">
        <v>122</v>
      </c>
      <c r="H127" s="35" t="s">
        <v>104</v>
      </c>
      <c r="N127" s="35"/>
    </row>
    <row r="128" spans="1:16" ht="15.75" x14ac:dyDescent="0.25">
      <c r="A128" s="56" t="s">
        <v>121</v>
      </c>
      <c r="F128" s="42"/>
      <c r="G128" s="42"/>
      <c r="H128" s="42" t="s">
        <v>106</v>
      </c>
      <c r="I128" s="42"/>
      <c r="J128" s="42"/>
      <c r="K128" s="42"/>
      <c r="L128" s="42"/>
      <c r="M128" s="42"/>
      <c r="N128" s="42"/>
    </row>
    <row r="129" spans="1:16" x14ac:dyDescent="0.25">
      <c r="A129" s="15" t="s">
        <v>123</v>
      </c>
      <c r="H129" s="35" t="s">
        <v>105</v>
      </c>
      <c r="N129" s="35"/>
      <c r="O129" s="31"/>
      <c r="P129" s="22"/>
    </row>
    <row r="130" spans="1:16" x14ac:dyDescent="0.25">
      <c r="N130" s="35"/>
    </row>
  </sheetData>
  <mergeCells count="15">
    <mergeCell ref="A46:N46"/>
    <mergeCell ref="A3:N3"/>
    <mergeCell ref="A4:N4"/>
    <mergeCell ref="A5:N5"/>
    <mergeCell ref="A6:N6"/>
    <mergeCell ref="A7:N7"/>
    <mergeCell ref="A94:N94"/>
    <mergeCell ref="A95:N95"/>
    <mergeCell ref="A96:N96"/>
    <mergeCell ref="A47:N47"/>
    <mergeCell ref="A48:N48"/>
    <mergeCell ref="A49:N49"/>
    <mergeCell ref="A50:N50"/>
    <mergeCell ref="A92:N92"/>
    <mergeCell ref="A93:N93"/>
  </mergeCells>
  <printOptions horizontalCentered="1"/>
  <pageMargins left="0.11811023622047245" right="0.11811023622047245" top="0.11811023622047245" bottom="0.11811023622047245" header="0.11811023622047245" footer="0.11811023622047245"/>
  <pageSetup paperSize="5" scale="60" fitToHeight="0" orientation="landscape" r:id="rId1"/>
  <rowBreaks count="2" manualBreakCount="2">
    <brk id="43" max="8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 (2)</vt:lpstr>
      <vt:lpstr>'plantilla 2023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Transparencia</cp:lastModifiedBy>
  <cp:lastPrinted>2024-01-09T14:29:58Z</cp:lastPrinted>
  <dcterms:created xsi:type="dcterms:W3CDTF">2018-04-17T18:57:16Z</dcterms:created>
  <dcterms:modified xsi:type="dcterms:W3CDTF">2024-01-09T15:39:49Z</dcterms:modified>
</cp:coreProperties>
</file>